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65" windowWidth="20220" windowHeight="134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5" i="1" l="1"/>
  <c r="D66" i="1" l="1"/>
  <c r="D67" i="1"/>
  <c r="D68" i="1"/>
  <c r="D69" i="1"/>
  <c r="D70" i="1"/>
  <c r="D71" i="1"/>
  <c r="D72" i="1"/>
  <c r="D73" i="1"/>
  <c r="D74" i="1"/>
  <c r="D75" i="1"/>
  <c r="D64" i="1" l="1"/>
  <c r="D65" i="1"/>
  <c r="D11" i="1" l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7" i="1" l="1"/>
  <c r="D128" i="1" l="1"/>
  <c r="D129" i="1" s="1"/>
  <c r="D134" i="1" l="1"/>
  <c r="D136" i="1"/>
  <c r="D135" i="1"/>
  <c r="D137" i="1" l="1"/>
</calcChain>
</file>

<file path=xl/sharedStrings.xml><?xml version="1.0" encoding="utf-8"?>
<sst xmlns="http://schemas.openxmlformats.org/spreadsheetml/2006/main" count="133" uniqueCount="128">
  <si>
    <t>BUYER:</t>
  </si>
  <si>
    <t>ADDRESS:</t>
  </si>
  <si>
    <t>HULL #:</t>
  </si>
  <si>
    <t>DEALER:</t>
  </si>
  <si>
    <t>DATE:</t>
  </si>
  <si>
    <t>EURO</t>
  </si>
  <si>
    <t>Qty</t>
  </si>
  <si>
    <t>Mast and rig</t>
  </si>
  <si>
    <t>Electric pack</t>
  </si>
  <si>
    <t>LED tricolour &amp; anchor light on mast top</t>
  </si>
  <si>
    <t>main electric switch</t>
  </si>
  <si>
    <t>Interior Accomodation</t>
  </si>
  <si>
    <t>DECORATIVE CUSHIONS + stichings</t>
  </si>
  <si>
    <t>Water system</t>
  </si>
  <si>
    <t>additional soft water tank 50l</t>
  </si>
  <si>
    <t>Galley equipment</t>
  </si>
  <si>
    <t>fridge, Vitrifrigo 20l</t>
  </si>
  <si>
    <t>Sails</t>
  </si>
  <si>
    <t>Dacron Sails</t>
  </si>
  <si>
    <t>Main UK Sailmakers, 29.8 m2, 260 gramm</t>
  </si>
  <si>
    <t>Navigation Equipment</t>
  </si>
  <si>
    <t>Electric engine</t>
  </si>
  <si>
    <t>**Torqeedo 4kW; 5,4kW battery pack</t>
  </si>
  <si>
    <t>Diesel engine</t>
  </si>
  <si>
    <t>Propeller</t>
  </si>
  <si>
    <t>Tents, Covers and Bags</t>
  </si>
  <si>
    <t>Boom cover</t>
  </si>
  <si>
    <t>Racing sail bag for gennaker</t>
  </si>
  <si>
    <t xml:space="preserve">HULL MOLD DATE: </t>
  </si>
  <si>
    <t xml:space="preserve">DELIVERY DATE: </t>
  </si>
  <si>
    <t xml:space="preserve">TERMS: </t>
  </si>
  <si>
    <t>INTEREST WILL BE CHARGED AT A 0.05% DAILY RATE ON PAST DUE AMOUNTS</t>
  </si>
  <si>
    <t>AMOUNT</t>
  </si>
  <si>
    <t>BALANCE  DUE ON COMPLETION</t>
  </si>
  <si>
    <t xml:space="preserve">BUYER: </t>
  </si>
  <si>
    <t>SELLER:</t>
  </si>
  <si>
    <t xml:space="preserve">Special notes: </t>
  </si>
  <si>
    <t>L30 ONE DESIGN OU   RESERVE THE RIGHT TO CHANGE BASE BOAT PRICES WITHOUT NOTICE UP UNTIL A SIGNED ORDER AND PAID DEPOSIT ARE RECEIVED AND ACCEPTED. OPTIONS NOT SELECTED ON THE SIGNED ORDER ARE SUBJECT TO PRICE CHANGE</t>
  </si>
  <si>
    <t>Lazy bag</t>
  </si>
  <si>
    <t>Jib/forstay cover</t>
  </si>
  <si>
    <t>Set of lifting strops with eye-bolt 30 mm</t>
  </si>
  <si>
    <t>Trailler mast support</t>
  </si>
  <si>
    <t>30% DUE WHEN HULL OUT OF MOLD</t>
  </si>
  <si>
    <t>Pauger carbon vang with gas spring</t>
  </si>
  <si>
    <t>L30 boat with Standard equipment</t>
  </si>
  <si>
    <t>Matressess set</t>
  </si>
  <si>
    <t>Soft Seats in cockpit</t>
  </si>
  <si>
    <t>Asymmetrical Spinnaker A3 UK Sailmaker, 74 m2, Superkote 75</t>
  </si>
  <si>
    <t>Code0 52,1 sq.m.</t>
  </si>
  <si>
    <t>Jib UK Sailmakers, 22.7 m2, 245 gramm</t>
  </si>
  <si>
    <t>Yanmar 2YM15C</t>
  </si>
  <si>
    <t>Gori Racing 2 blade folding propeller</t>
  </si>
  <si>
    <t>Steering wheels covers, 2 pc</t>
  </si>
  <si>
    <t>Rudder covers, 2 pc</t>
  </si>
  <si>
    <t>Mooring pack 6 L30 fenders, 4 mooring lines</t>
  </si>
  <si>
    <t>Road Trailer</t>
  </si>
  <si>
    <t>Cockpit nonskid</t>
  </si>
  <si>
    <t>Appendix A</t>
  </si>
  <si>
    <t>12 V socket with USB port</t>
  </si>
  <si>
    <t>Racing bunks 2 pcs</t>
  </si>
  <si>
    <t>Gennaker for Club Racing</t>
  </si>
  <si>
    <t>Trysail</t>
  </si>
  <si>
    <t>Storm jib</t>
  </si>
  <si>
    <t>VHF ICOM IC-M330 +incl mast top antenna AH-BA 15209</t>
  </si>
  <si>
    <t>Safety pack OSR Cat.3 (excl. trysail and storm jib)</t>
  </si>
  <si>
    <t>CE Category A option (deeper keel)</t>
  </si>
  <si>
    <t>Hull colour -light grey</t>
  </si>
  <si>
    <t>LED cabin lights, 10 pcs</t>
  </si>
  <si>
    <t>2 sealed maintainance free batteries  95Ah</t>
  </si>
  <si>
    <t>main electric panel board</t>
  </si>
  <si>
    <t>2 pcs big cushions</t>
  </si>
  <si>
    <t>4 pcs small cushions</t>
  </si>
  <si>
    <t>2 pcs cylinder cushions</t>
  </si>
  <si>
    <t>Cabin interior wall decoration</t>
  </si>
  <si>
    <t>electric pressurised water pump</t>
  </si>
  <si>
    <t>shower in cockpit</t>
  </si>
  <si>
    <t>manual marine toilette</t>
  </si>
  <si>
    <t>electric marine toilette</t>
  </si>
  <si>
    <t>Gas stove</t>
  </si>
  <si>
    <t>Navigation Racing Package</t>
  </si>
  <si>
    <t>Autopilot package incl Gyropilot 2 computer and Jefa Linear drive</t>
  </si>
  <si>
    <t>AIS TRANSPONDER CLASS B - 2 Watts (ISAF approved)</t>
  </si>
  <si>
    <t xml:space="preserve">Navigation Cruising package </t>
  </si>
  <si>
    <t>Gyropilot Radio Remote Control</t>
  </si>
  <si>
    <t>Spinlock Flush mount Throttle Control</t>
  </si>
  <si>
    <t>Winter cover</t>
  </si>
  <si>
    <t>Sun Deck cover</t>
  </si>
  <si>
    <t>Aluminum road trailer Harbeck BT3000 Al incl custom L30 boat supports</t>
  </si>
  <si>
    <t>Steel road trailer Harbeck BT3000 incl custom L30 boat support</t>
  </si>
  <si>
    <t>Handling  for truck transport</t>
  </si>
  <si>
    <t>Boat assembling (excl. travel cost and accomodation for crew of 2 pers)</t>
  </si>
  <si>
    <r>
      <t xml:space="preserve">Main UK Sailmakers, </t>
    </r>
    <r>
      <rPr>
        <sz val="12"/>
        <color indexed="63"/>
        <rFont val="Calibri"/>
        <family val="2"/>
      </rPr>
      <t>29.8 m2</t>
    </r>
    <r>
      <rPr>
        <sz val="12"/>
        <color indexed="8"/>
        <rFont val="Calibri"/>
        <family val="2"/>
      </rPr>
      <t xml:space="preserve">, </t>
    </r>
    <r>
      <rPr>
        <sz val="12"/>
        <color indexed="63"/>
        <rFont val="Calibri"/>
        <family val="2"/>
      </rPr>
      <t>TapeDriveâCarbon material</t>
    </r>
    <r>
      <rPr>
        <sz val="12"/>
        <color indexed="8"/>
        <rFont val="Calibri"/>
        <family val="2"/>
      </rPr>
      <t>, 2 reef, full battens system Harken, Full battens RBS, Lattenspanner Ruttgerson</t>
    </r>
  </si>
  <si>
    <r>
      <rPr>
        <sz val="12"/>
        <color indexed="8"/>
        <rFont val="Calibri"/>
        <family val="2"/>
      </rPr>
      <t xml:space="preserve">J1 UK Sailmakers, </t>
    </r>
    <r>
      <rPr>
        <sz val="12"/>
        <color indexed="63"/>
        <rFont val="Calibri"/>
        <family val="2"/>
      </rPr>
      <t>22.7 m2</t>
    </r>
    <r>
      <rPr>
        <sz val="12"/>
        <color indexed="8"/>
        <rFont val="Calibri"/>
        <family val="2"/>
      </rPr>
      <t xml:space="preserve">, </t>
    </r>
    <r>
      <rPr>
        <sz val="12"/>
        <color indexed="63"/>
        <rFont val="Calibri"/>
        <family val="2"/>
      </rPr>
      <t>TapeDriveâCarbon material</t>
    </r>
  </si>
  <si>
    <r>
      <t xml:space="preserve">Jib 85% (J2) UK Sailmakers, </t>
    </r>
    <r>
      <rPr>
        <sz val="12"/>
        <color indexed="63"/>
        <rFont val="Calibri"/>
        <family val="2"/>
      </rPr>
      <t>16.2 m2</t>
    </r>
    <r>
      <rPr>
        <sz val="12"/>
        <color indexed="8"/>
        <rFont val="Calibri"/>
        <family val="2"/>
      </rPr>
      <t xml:space="preserve">, </t>
    </r>
    <r>
      <rPr>
        <sz val="12"/>
        <color indexed="63"/>
        <rFont val="Calibri"/>
        <family val="2"/>
      </rPr>
      <t>TapeDriveâCarbon material</t>
    </r>
    <r>
      <rPr>
        <sz val="12"/>
        <color indexed="8"/>
        <rFont val="Calibri"/>
        <family val="2"/>
      </rPr>
      <t xml:space="preserve"> </t>
    </r>
  </si>
  <si>
    <r>
      <rPr>
        <sz val="12"/>
        <color indexed="8"/>
        <rFont val="Calibri"/>
        <family val="2"/>
      </rPr>
      <t xml:space="preserve">Stay sail (J3) UK Sailmakers, </t>
    </r>
    <r>
      <rPr>
        <sz val="12"/>
        <color indexed="63"/>
        <rFont val="Calibri"/>
        <family val="2"/>
      </rPr>
      <t>12 m2</t>
    </r>
    <r>
      <rPr>
        <sz val="12"/>
        <color indexed="8"/>
        <rFont val="Calibri"/>
        <family val="2"/>
      </rPr>
      <t xml:space="preserve">, </t>
    </r>
    <r>
      <rPr>
        <sz val="12"/>
        <color indexed="63"/>
        <rFont val="Calibri"/>
        <family val="2"/>
      </rPr>
      <t>TapeDriveâCarbon material</t>
    </r>
    <r>
      <rPr>
        <sz val="12"/>
        <color indexed="8"/>
        <rFont val="Calibri"/>
        <family val="2"/>
      </rPr>
      <t xml:space="preserve"> </t>
    </r>
  </si>
  <si>
    <r>
      <t xml:space="preserve">Asymmetrical Spinnaker A2 UK Sailmaker, 85 m2, </t>
    </r>
    <r>
      <rPr>
        <sz val="12"/>
        <color indexed="63"/>
        <rFont val="Calibri"/>
        <family val="2"/>
      </rPr>
      <t>Superkote 75</t>
    </r>
  </si>
  <si>
    <t>Mast cover</t>
  </si>
  <si>
    <t>Set of cockpit rope bags 6pc</t>
  </si>
  <si>
    <t>Leather grip on steering wheels</t>
  </si>
  <si>
    <t>Mast lifitng system</t>
  </si>
  <si>
    <t>Total:</t>
  </si>
  <si>
    <t>220 V shore power supply package</t>
  </si>
  <si>
    <t xml:space="preserve">Harken mainsail sliders system (3 CB cars, 3 CB cars with stud and 6 sliders) </t>
  </si>
  <si>
    <t>L30 One Design / Preisliste - Bestell Formular</t>
  </si>
  <si>
    <t>VERSION January,01 2024</t>
  </si>
  <si>
    <t>L30 Deutschland, Beim Schacher 12, 87700 Memmingen</t>
  </si>
  <si>
    <t>J0 BanksSails 0-10kn TWS, 52,1 sq.m.</t>
  </si>
  <si>
    <r>
      <t xml:space="preserve">BankSails Set </t>
    </r>
    <r>
      <rPr>
        <sz val="12"/>
        <color rgb="FFC00000"/>
        <rFont val="Calibri"/>
        <family val="2"/>
        <scheme val="minor"/>
      </rPr>
      <t>(Main Full battern, J1, Code0, A2 85qm)</t>
    </r>
  </si>
  <si>
    <t>Code0 BanksSails 0-10kn TWS, 52,1 sq.m. Radial Cut</t>
  </si>
  <si>
    <t>Code0 BanksSails 0-10kn TWS, 52,1 sq.m. Membrane Film on Film</t>
  </si>
  <si>
    <r>
      <t xml:space="preserve">Main BanksSails, 7-25kn TWS, </t>
    </r>
    <r>
      <rPr>
        <sz val="12"/>
        <color indexed="63"/>
        <rFont val="Calibri"/>
        <family val="2"/>
      </rPr>
      <t>29.8 m2</t>
    </r>
    <r>
      <rPr>
        <sz val="12"/>
        <color indexed="8"/>
        <rFont val="Calibri"/>
        <family val="2"/>
      </rPr>
      <t xml:space="preserve">, </t>
    </r>
    <r>
      <rPr>
        <sz val="12"/>
        <color indexed="63"/>
        <rFont val="Calibri"/>
        <family val="2"/>
      </rPr>
      <t>Membrane Film on Film</t>
    </r>
    <r>
      <rPr>
        <sz val="12"/>
        <color indexed="8"/>
        <rFont val="Calibri"/>
        <family val="2"/>
      </rPr>
      <t>, 2 reef, full battens system Harken, Full battens RBS, Lattenspanner</t>
    </r>
  </si>
  <si>
    <r>
      <rPr>
        <sz val="12"/>
        <color indexed="8"/>
        <rFont val="Calibri"/>
        <family val="2"/>
      </rPr>
      <t xml:space="preserve">J1 BanksSails, 0-12kn, </t>
    </r>
    <r>
      <rPr>
        <sz val="12"/>
        <color indexed="63"/>
        <rFont val="Calibri"/>
        <family val="2"/>
      </rPr>
      <t>22.7 m2</t>
    </r>
    <r>
      <rPr>
        <sz val="12"/>
        <color indexed="8"/>
        <rFont val="Calibri"/>
        <family val="2"/>
      </rPr>
      <t>, Membrane Film on Film</t>
    </r>
  </si>
  <si>
    <r>
      <t xml:space="preserve">J2 85% BanksSails, 11-18kn TWS </t>
    </r>
    <r>
      <rPr>
        <sz val="12"/>
        <color indexed="63"/>
        <rFont val="Calibri"/>
        <family val="2"/>
      </rPr>
      <t>16.2 m2</t>
    </r>
    <r>
      <rPr>
        <sz val="12"/>
        <color indexed="8"/>
        <rFont val="Calibri"/>
        <family val="2"/>
      </rPr>
      <t xml:space="preserve">, Membrane Film on Film </t>
    </r>
  </si>
  <si>
    <r>
      <rPr>
        <sz val="12"/>
        <color indexed="8"/>
        <rFont val="Calibri"/>
        <family val="2"/>
      </rPr>
      <t xml:space="preserve">J3 Stay sail BanksSails, &gt;25kn TWS, </t>
    </r>
    <r>
      <rPr>
        <sz val="12"/>
        <color indexed="63"/>
        <rFont val="Calibri"/>
        <family val="2"/>
      </rPr>
      <t>12 m2</t>
    </r>
    <r>
      <rPr>
        <sz val="12"/>
        <color indexed="8"/>
        <rFont val="Calibri"/>
        <family val="2"/>
      </rPr>
      <t xml:space="preserve">, Membrane Film on Film </t>
    </r>
  </si>
  <si>
    <t>Antifouling  (Primer, Antiflouling)</t>
  </si>
  <si>
    <t>Delivery (Abhängig vom Zielort)</t>
  </si>
  <si>
    <t>DEPOSIT 10% DUE UPON SIGNING ( DATE)</t>
  </si>
  <si>
    <t>40% PROGRESS PAYMENT PRIOR TO BUILD START</t>
  </si>
  <si>
    <t>BanksSails customized sails (Material, TWS, …)</t>
  </si>
  <si>
    <t>on Request</t>
  </si>
  <si>
    <t>Netto</t>
  </si>
  <si>
    <t>MwSt 19%</t>
  </si>
  <si>
    <t>Brutto</t>
  </si>
  <si>
    <t>CodeO Furler ProFurl Nex 1.5 (Einsatz ohne tragende Funktion)</t>
  </si>
  <si>
    <t>J3 Furler ProFurl Nex 1.5 (Einsatz ohne tragende Funktion)</t>
  </si>
  <si>
    <r>
      <t xml:space="preserve">Asymmetrical Spinnaker A2 BanksSails, </t>
    </r>
    <r>
      <rPr>
        <b/>
        <sz val="12"/>
        <color theme="1"/>
        <rFont val="Calibri"/>
        <family val="2"/>
        <scheme val="minor"/>
      </rPr>
      <t>105 m2</t>
    </r>
    <r>
      <rPr>
        <sz val="12"/>
        <color theme="1"/>
        <rFont val="Calibri"/>
        <family val="2"/>
        <scheme val="minor"/>
      </rPr>
      <t>, Nylon Race 0,6 oz</t>
    </r>
  </si>
  <si>
    <r>
      <t>Asymmetrical Spinnaker A2 BanksSails,</t>
    </r>
    <r>
      <rPr>
        <b/>
        <sz val="12"/>
        <color theme="1"/>
        <rFont val="Calibri"/>
        <family val="2"/>
        <scheme val="minor"/>
      </rPr>
      <t xml:space="preserve"> 85 m2</t>
    </r>
    <r>
      <rPr>
        <sz val="12"/>
        <color theme="1"/>
        <rFont val="Calibri"/>
        <family val="2"/>
        <scheme val="minor"/>
      </rPr>
      <t>, Nylon Race 0,75 oz</t>
    </r>
  </si>
  <si>
    <r>
      <t>Asymmetrical Spinnaker A3 BanksSails,</t>
    </r>
    <r>
      <rPr>
        <b/>
        <sz val="12"/>
        <color theme="1"/>
        <rFont val="Calibri"/>
        <family val="2"/>
        <scheme val="minor"/>
      </rPr>
      <t xml:space="preserve"> 74 m2,</t>
    </r>
    <r>
      <rPr>
        <sz val="12"/>
        <color theme="1"/>
        <rFont val="Calibri"/>
        <family val="2"/>
        <scheme val="minor"/>
      </rPr>
      <t xml:space="preserve"> Nylon Race 0,9 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</si>
</sst>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mmmm\ d\,\ yyyy"/>
    <numFmt numFmtId="166" formatCode="&quot;$&quot;#,##0_);[Red]\(&quot;$&quot;#,##0\)"/>
    <numFmt numFmtId="167" formatCode="[$€-2]\ #,##0.00"/>
  </numFmts>
  <fonts count="23" x14ac:knownFonts="1">
    <font>
      <sz val="11"/>
      <color theme="1"/>
      <name val="Calibri"/>
      <family val="2"/>
      <scheme val="minor"/>
    </font>
    <font>
      <sz val="12"/>
      <color indexed="1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18"/>
      <name val="Calibri"/>
      <family val="2"/>
      <charset val="204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16"/>
      <name val="Calibri"/>
      <family val="2"/>
      <charset val="204"/>
      <scheme val="minor"/>
    </font>
    <font>
      <b/>
      <sz val="12"/>
      <color indexed="16"/>
      <name val="Calibri"/>
      <family val="2"/>
      <charset val="204"/>
      <scheme val="minor"/>
    </font>
    <font>
      <sz val="12"/>
      <color indexed="17"/>
      <name val="Calibri"/>
      <family val="2"/>
      <charset val="204"/>
      <scheme val="minor"/>
    </font>
    <font>
      <sz val="12"/>
      <color indexed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2" fillId="0" borderId="0" xfId="0" applyNumberFormat="1" applyFont="1"/>
    <xf numFmtId="164" fontId="1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2" fillId="0" borderId="9" xfId="0" applyFont="1" applyBorder="1"/>
    <xf numFmtId="0" fontId="8" fillId="0" borderId="9" xfId="0" applyFont="1" applyFill="1" applyBorder="1" applyAlignment="1">
      <alignment horizontal="left" vertical="center" wrapText="1"/>
    </xf>
    <xf numFmtId="167" fontId="6" fillId="0" borderId="9" xfId="0" applyNumberFormat="1" applyFont="1" applyFill="1" applyBorder="1"/>
    <xf numFmtId="0" fontId="6" fillId="0" borderId="9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164" fontId="15" fillId="0" borderId="8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164" fontId="15" fillId="0" borderId="2" xfId="0" applyNumberFormat="1" applyFont="1" applyBorder="1" applyAlignment="1">
      <alignment horizontal="right" vertical="center"/>
    </xf>
    <xf numFmtId="164" fontId="16" fillId="0" borderId="7" xfId="0" applyNumberFormat="1" applyFont="1" applyBorder="1" applyAlignment="1">
      <alignment horizontal="centerContinuous" vertical="center"/>
    </xf>
    <xf numFmtId="164" fontId="15" fillId="0" borderId="1" xfId="0" applyNumberFormat="1" applyFont="1" applyBorder="1" applyAlignment="1">
      <alignment horizontal="centerContinuous" vertical="center"/>
    </xf>
    <xf numFmtId="164" fontId="15" fillId="0" borderId="2" xfId="0" applyNumberFormat="1" applyFont="1" applyBorder="1" applyAlignment="1">
      <alignment horizontal="centerContinuous" vertical="center"/>
    </xf>
    <xf numFmtId="164" fontId="16" fillId="0" borderId="3" xfId="0" applyNumberFormat="1" applyFont="1" applyBorder="1" applyAlignment="1">
      <alignment horizontal="centerContinuous" vertical="center"/>
    </xf>
    <xf numFmtId="164" fontId="15" fillId="0" borderId="4" xfId="0" applyNumberFormat="1" applyFont="1" applyBorder="1" applyAlignment="1">
      <alignment horizontal="centerContinuous" vertical="center"/>
    </xf>
    <xf numFmtId="164" fontId="15" fillId="0" borderId="5" xfId="0" applyNumberFormat="1" applyFont="1" applyBorder="1" applyAlignment="1">
      <alignment horizontal="centerContinuous" vertical="center"/>
    </xf>
    <xf numFmtId="164" fontId="17" fillId="0" borderId="6" xfId="0" applyNumberFormat="1" applyFont="1" applyBorder="1" applyAlignment="1">
      <alignment vertical="center"/>
    </xf>
    <xf numFmtId="164" fontId="18" fillId="0" borderId="0" xfId="0" applyNumberFormat="1" applyFont="1"/>
    <xf numFmtId="164" fontId="15" fillId="0" borderId="0" xfId="0" applyNumberFormat="1" applyFont="1"/>
    <xf numFmtId="1" fontId="18" fillId="0" borderId="6" xfId="0" applyNumberFormat="1" applyFont="1" applyBorder="1" applyAlignment="1">
      <alignment horizontal="left" vertical="center"/>
    </xf>
    <xf numFmtId="164" fontId="18" fillId="0" borderId="0" xfId="0" applyNumberFormat="1" applyFont="1" applyBorder="1" applyAlignment="1">
      <alignment vertical="center" wrapText="1"/>
    </xf>
    <xf numFmtId="165" fontId="18" fillId="0" borderId="6" xfId="0" applyNumberFormat="1" applyFont="1" applyFill="1" applyBorder="1" applyAlignment="1">
      <alignment horizontal="left" vertical="center"/>
    </xf>
    <xf numFmtId="164" fontId="19" fillId="0" borderId="9" xfId="0" applyNumberFormat="1" applyFont="1" applyBorder="1" applyAlignment="1">
      <alignment vertical="center"/>
    </xf>
    <xf numFmtId="164" fontId="19" fillId="0" borderId="9" xfId="0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vertical="center"/>
    </xf>
    <xf numFmtId="2" fontId="20" fillId="0" borderId="9" xfId="0" applyNumberFormat="1" applyFont="1" applyBorder="1" applyAlignment="1" applyProtection="1">
      <alignment vertical="center"/>
    </xf>
    <xf numFmtId="0" fontId="2" fillId="0" borderId="9" xfId="0" applyNumberFormat="1" applyFont="1" applyBorder="1"/>
    <xf numFmtId="164" fontId="20" fillId="0" borderId="9" xfId="0" applyNumberFormat="1" applyFont="1" applyFill="1" applyBorder="1" applyAlignment="1">
      <alignment vertical="center"/>
    </xf>
    <xf numFmtId="164" fontId="20" fillId="0" borderId="9" xfId="0" applyNumberFormat="1" applyFont="1" applyFill="1" applyBorder="1" applyAlignment="1">
      <alignment horizontal="right" vertical="center"/>
    </xf>
    <xf numFmtId="164" fontId="20" fillId="0" borderId="9" xfId="0" applyNumberFormat="1" applyFont="1" applyFill="1" applyBorder="1" applyAlignment="1" applyProtection="1">
      <alignment horizontal="left" vertical="center"/>
    </xf>
    <xf numFmtId="164" fontId="20" fillId="0" borderId="9" xfId="0" applyNumberFormat="1" applyFont="1" applyFill="1" applyBorder="1" applyAlignment="1" applyProtection="1">
      <alignment horizontal="right" vertical="center"/>
    </xf>
    <xf numFmtId="166" fontId="20" fillId="0" borderId="9" xfId="0" applyNumberFormat="1" applyFont="1" applyFill="1" applyBorder="1" applyAlignment="1">
      <alignment vertical="center"/>
    </xf>
    <xf numFmtId="164" fontId="17" fillId="0" borderId="11" xfId="0" applyNumberFormat="1" applyFont="1" applyBorder="1" applyAlignment="1">
      <alignment vertical="center"/>
    </xf>
    <xf numFmtId="164" fontId="15" fillId="0" borderId="10" xfId="0" applyNumberFormat="1" applyFont="1" applyBorder="1"/>
    <xf numFmtId="164" fontId="17" fillId="0" borderId="10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right" vertical="center"/>
    </xf>
    <xf numFmtId="164" fontId="18" fillId="0" borderId="13" xfId="0" applyNumberFormat="1" applyFont="1" applyBorder="1" applyAlignment="1">
      <alignment vertical="center"/>
    </xf>
    <xf numFmtId="164" fontId="17" fillId="0" borderId="14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7" fontId="0" fillId="0" borderId="9" xfId="0" applyNumberFormat="1" applyFill="1" applyBorder="1"/>
    <xf numFmtId="0" fontId="0" fillId="0" borderId="9" xfId="0" applyFont="1" applyFill="1" applyBorder="1" applyAlignment="1">
      <alignment vertical="center"/>
    </xf>
    <xf numFmtId="0" fontId="21" fillId="0" borderId="9" xfId="0" applyNumberFormat="1" applyFont="1" applyFill="1" applyBorder="1"/>
    <xf numFmtId="0" fontId="8" fillId="0" borderId="9" xfId="0" applyNumberFormat="1" applyFont="1" applyFill="1" applyBorder="1"/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shrinkToFit="1"/>
    </xf>
    <xf numFmtId="0" fontId="5" fillId="0" borderId="9" xfId="0" applyFont="1" applyFill="1" applyBorder="1" applyAlignment="1">
      <alignment vertical="center" wrapText="1"/>
    </xf>
    <xf numFmtId="0" fontId="9" fillId="0" borderId="9" xfId="0" applyFont="1" applyFill="1" applyBorder="1"/>
    <xf numFmtId="0" fontId="6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shrinkToFit="1"/>
    </xf>
    <xf numFmtId="0" fontId="13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4" fillId="0" borderId="9" xfId="0" applyNumberFormat="1" applyFont="1" applyFill="1" applyBorder="1"/>
    <xf numFmtId="0" fontId="2" fillId="0" borderId="9" xfId="0" applyFont="1" applyFill="1" applyBorder="1"/>
    <xf numFmtId="164" fontId="1" fillId="0" borderId="9" xfId="0" applyNumberFormat="1" applyFont="1" applyFill="1" applyBorder="1" applyAlignment="1">
      <alignment vertical="center"/>
    </xf>
    <xf numFmtId="164" fontId="2" fillId="0" borderId="9" xfId="0" applyNumberFormat="1" applyFont="1" applyFill="1" applyBorder="1"/>
    <xf numFmtId="164" fontId="20" fillId="0" borderId="9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/>
    <xf numFmtId="0" fontId="22" fillId="0" borderId="9" xfId="0" applyFont="1" applyFill="1" applyBorder="1" applyAlignment="1">
      <alignment vertical="center"/>
    </xf>
    <xf numFmtId="0" fontId="2" fillId="0" borderId="9" xfId="0" applyFont="1" applyBorder="1" applyProtection="1">
      <protection locked="0"/>
    </xf>
    <xf numFmtId="164" fontId="20" fillId="0" borderId="9" xfId="0" applyNumberFormat="1" applyFont="1" applyBorder="1" applyAlignment="1" applyProtection="1">
      <alignment horizontal="center" vertical="center"/>
      <protection locked="0"/>
    </xf>
    <xf numFmtId="0" fontId="20" fillId="0" borderId="9" xfId="0" applyNumberFormat="1" applyFont="1" applyBorder="1" applyAlignment="1" applyProtection="1">
      <alignment horizontal="center" vertical="center"/>
      <protection locked="0"/>
    </xf>
    <xf numFmtId="0" fontId="19" fillId="0" borderId="9" xfId="0" applyNumberFormat="1" applyFont="1" applyBorder="1" applyAlignment="1" applyProtection="1">
      <alignment vertical="center"/>
      <protection locked="0"/>
    </xf>
    <xf numFmtId="0" fontId="15" fillId="0" borderId="9" xfId="0" applyNumberFormat="1" applyFont="1" applyBorder="1" applyProtection="1">
      <protection locked="0"/>
    </xf>
    <xf numFmtId="0" fontId="2" fillId="0" borderId="9" xfId="0" applyNumberFormat="1" applyFont="1" applyBorder="1" applyProtection="1">
      <protection locked="0"/>
    </xf>
    <xf numFmtId="0" fontId="20" fillId="0" borderId="9" xfId="0" applyNumberFormat="1" applyFont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showZeros="0" tabSelected="1" topLeftCell="A50" zoomScale="75" zoomScaleNormal="75" workbookViewId="0">
      <selection activeCell="C72" sqref="C72"/>
    </sheetView>
  </sheetViews>
  <sheetFormatPr baseColWidth="10" defaultColWidth="8.85546875" defaultRowHeight="15.75" x14ac:dyDescent="0.25"/>
  <cols>
    <col min="1" max="1" width="12.85546875" style="3" customWidth="1"/>
    <col min="2" max="2" width="76.5703125" style="3" customWidth="1"/>
    <col min="3" max="3" width="14.85546875" style="3" customWidth="1"/>
    <col min="4" max="4" width="21" style="3" customWidth="1"/>
    <col min="6" max="6" width="40.42578125" bestFit="1" customWidth="1"/>
    <col min="7" max="7" width="5.42578125" customWidth="1"/>
    <col min="8" max="8" width="14" customWidth="1"/>
  </cols>
  <sheetData>
    <row r="1" spans="1:4" ht="17.25" thickTop="1" thickBot="1" x14ac:dyDescent="0.3">
      <c r="A1" s="12" t="s">
        <v>57</v>
      </c>
      <c r="B1" s="13"/>
      <c r="C1" s="14"/>
      <c r="D1" s="15" t="s">
        <v>104</v>
      </c>
    </row>
    <row r="2" spans="1:4" ht="16.5" thickTop="1" x14ac:dyDescent="0.25">
      <c r="A2" s="16" t="s">
        <v>103</v>
      </c>
      <c r="B2" s="17"/>
      <c r="C2" s="17"/>
      <c r="D2" s="18"/>
    </row>
    <row r="3" spans="1:4" x14ac:dyDescent="0.25">
      <c r="A3" s="19"/>
      <c r="B3" s="20"/>
      <c r="C3" s="20"/>
      <c r="D3" s="21"/>
    </row>
    <row r="4" spans="1:4" x14ac:dyDescent="0.25">
      <c r="A4" s="39" t="s">
        <v>0</v>
      </c>
      <c r="B4" s="43"/>
      <c r="C4" s="39"/>
      <c r="D4" s="44"/>
    </row>
    <row r="5" spans="1:4" x14ac:dyDescent="0.25">
      <c r="A5" s="45" t="s">
        <v>1</v>
      </c>
      <c r="B5" s="23"/>
      <c r="C5" s="40"/>
      <c r="D5" s="22"/>
    </row>
    <row r="6" spans="1:4" x14ac:dyDescent="0.25">
      <c r="A6" s="45"/>
      <c r="B6" s="23"/>
      <c r="C6" s="40"/>
      <c r="D6" s="22"/>
    </row>
    <row r="7" spans="1:4" x14ac:dyDescent="0.25">
      <c r="A7" s="40"/>
      <c r="B7" s="23"/>
      <c r="C7" s="41"/>
      <c r="D7" s="22"/>
    </row>
    <row r="8" spans="1:4" x14ac:dyDescent="0.25">
      <c r="A8" s="45"/>
      <c r="B8" s="24"/>
      <c r="C8" s="41" t="s">
        <v>2</v>
      </c>
      <c r="D8" s="25"/>
    </row>
    <row r="9" spans="1:4" x14ac:dyDescent="0.25">
      <c r="A9" s="45" t="s">
        <v>3</v>
      </c>
      <c r="B9" s="26" t="s">
        <v>105</v>
      </c>
      <c r="C9" s="42" t="s">
        <v>4</v>
      </c>
      <c r="D9" s="27"/>
    </row>
    <row r="10" spans="1:4" x14ac:dyDescent="0.25">
      <c r="A10" s="28"/>
      <c r="B10" s="28"/>
      <c r="C10" s="29"/>
      <c r="D10" s="30" t="s">
        <v>5</v>
      </c>
    </row>
    <row r="11" spans="1:4" x14ac:dyDescent="0.25">
      <c r="A11" s="31" t="s">
        <v>6</v>
      </c>
      <c r="B11" s="50" t="s">
        <v>44</v>
      </c>
      <c r="C11" s="46">
        <v>106887</v>
      </c>
      <c r="D11" s="68">
        <f>C11</f>
        <v>106887</v>
      </c>
    </row>
    <row r="12" spans="1:4" x14ac:dyDescent="0.25">
      <c r="A12" s="70"/>
      <c r="B12" s="51" t="s">
        <v>65</v>
      </c>
      <c r="C12" s="46">
        <v>3338</v>
      </c>
      <c r="D12" s="32">
        <f>A12*C12</f>
        <v>0</v>
      </c>
    </row>
    <row r="13" spans="1:4" x14ac:dyDescent="0.25">
      <c r="A13" s="70"/>
      <c r="B13" s="7" t="s">
        <v>66</v>
      </c>
      <c r="C13" s="46">
        <v>649</v>
      </c>
      <c r="D13" s="32">
        <f t="shared" ref="D13:D90" si="0">A13*C13</f>
        <v>0</v>
      </c>
    </row>
    <row r="14" spans="1:4" x14ac:dyDescent="0.25">
      <c r="A14" s="71"/>
      <c r="B14" s="52"/>
      <c r="C14" s="46">
        <v>0</v>
      </c>
      <c r="D14" s="32">
        <f t="shared" si="0"/>
        <v>0</v>
      </c>
    </row>
    <row r="15" spans="1:4" x14ac:dyDescent="0.25">
      <c r="A15" s="72"/>
      <c r="B15" s="53" t="s">
        <v>7</v>
      </c>
      <c r="C15" s="46">
        <v>0</v>
      </c>
      <c r="D15" s="32">
        <f t="shared" si="0"/>
        <v>0</v>
      </c>
    </row>
    <row r="16" spans="1:4" x14ac:dyDescent="0.25">
      <c r="A16" s="72">
        <v>1</v>
      </c>
      <c r="B16" s="9" t="s">
        <v>123</v>
      </c>
      <c r="C16" s="46">
        <v>1459.4</v>
      </c>
      <c r="D16" s="32">
        <f t="shared" si="0"/>
        <v>1459.4</v>
      </c>
    </row>
    <row r="17" spans="1:4" x14ac:dyDescent="0.25">
      <c r="A17" s="72"/>
      <c r="B17" s="9" t="s">
        <v>124</v>
      </c>
      <c r="C17" s="46">
        <v>1459.4</v>
      </c>
      <c r="D17" s="32">
        <f t="shared" si="0"/>
        <v>0</v>
      </c>
    </row>
    <row r="18" spans="1:4" x14ac:dyDescent="0.25">
      <c r="A18" s="72">
        <v>1</v>
      </c>
      <c r="B18" s="54" t="s">
        <v>43</v>
      </c>
      <c r="C18" s="46">
        <v>2119.35</v>
      </c>
      <c r="D18" s="32">
        <f t="shared" si="0"/>
        <v>2119.35</v>
      </c>
    </row>
    <row r="19" spans="1:4" x14ac:dyDescent="0.25">
      <c r="A19" s="72">
        <v>1</v>
      </c>
      <c r="B19" s="47" t="s">
        <v>102</v>
      </c>
      <c r="C19" s="46">
        <v>1398.2</v>
      </c>
      <c r="D19" s="32">
        <f t="shared" si="0"/>
        <v>1398.2</v>
      </c>
    </row>
    <row r="20" spans="1:4" x14ac:dyDescent="0.25">
      <c r="A20" s="72"/>
      <c r="B20" s="47"/>
      <c r="C20" s="46">
        <v>0</v>
      </c>
      <c r="D20" s="32"/>
    </row>
    <row r="21" spans="1:4" x14ac:dyDescent="0.25">
      <c r="A21" s="72">
        <v>1</v>
      </c>
      <c r="B21" s="53" t="s">
        <v>8</v>
      </c>
      <c r="C21" s="46">
        <v>3737.85</v>
      </c>
      <c r="D21" s="32">
        <f t="shared" si="0"/>
        <v>3737.85</v>
      </c>
    </row>
    <row r="22" spans="1:4" x14ac:dyDescent="0.25">
      <c r="A22" s="76"/>
      <c r="B22" s="9" t="s">
        <v>67</v>
      </c>
      <c r="C22" s="46">
        <v>0</v>
      </c>
      <c r="D22" s="32">
        <f t="shared" si="0"/>
        <v>0</v>
      </c>
    </row>
    <row r="23" spans="1:4" x14ac:dyDescent="0.25">
      <c r="A23" s="72"/>
      <c r="B23" s="55" t="s">
        <v>9</v>
      </c>
      <c r="C23" s="46">
        <v>0</v>
      </c>
      <c r="D23" s="32">
        <f t="shared" si="0"/>
        <v>0</v>
      </c>
    </row>
    <row r="24" spans="1:4" x14ac:dyDescent="0.25">
      <c r="A24" s="72"/>
      <c r="B24" s="9" t="s">
        <v>68</v>
      </c>
      <c r="C24" s="46">
        <v>0</v>
      </c>
      <c r="D24" s="32">
        <f t="shared" si="0"/>
        <v>0</v>
      </c>
    </row>
    <row r="25" spans="1:4" x14ac:dyDescent="0.25">
      <c r="A25" s="72"/>
      <c r="B25" s="9" t="s">
        <v>10</v>
      </c>
      <c r="C25" s="46">
        <v>0</v>
      </c>
      <c r="D25" s="32">
        <f t="shared" si="0"/>
        <v>0</v>
      </c>
    </row>
    <row r="26" spans="1:4" x14ac:dyDescent="0.25">
      <c r="A26" s="72"/>
      <c r="B26" s="9" t="s">
        <v>69</v>
      </c>
      <c r="C26" s="46">
        <v>0</v>
      </c>
      <c r="D26" s="32">
        <f t="shared" si="0"/>
        <v>0</v>
      </c>
    </row>
    <row r="27" spans="1:4" x14ac:dyDescent="0.25">
      <c r="A27" s="72"/>
      <c r="B27" s="9" t="s">
        <v>58</v>
      </c>
      <c r="C27" s="46">
        <v>0</v>
      </c>
      <c r="D27" s="32">
        <f t="shared" si="0"/>
        <v>0</v>
      </c>
    </row>
    <row r="28" spans="1:4" x14ac:dyDescent="0.25">
      <c r="A28" s="72"/>
      <c r="B28" s="56"/>
      <c r="C28" s="46">
        <v>0</v>
      </c>
      <c r="D28" s="32">
        <f t="shared" si="0"/>
        <v>0</v>
      </c>
    </row>
    <row r="29" spans="1:4" x14ac:dyDescent="0.25">
      <c r="A29" s="72"/>
      <c r="B29" s="53" t="s">
        <v>11</v>
      </c>
      <c r="C29" s="46">
        <v>0</v>
      </c>
      <c r="D29" s="32">
        <f t="shared" si="0"/>
        <v>0</v>
      </c>
    </row>
    <row r="30" spans="1:4" x14ac:dyDescent="0.25">
      <c r="A30" s="72"/>
      <c r="B30" s="57" t="s">
        <v>12</v>
      </c>
      <c r="C30" s="46">
        <v>0</v>
      </c>
      <c r="D30" s="32">
        <f t="shared" si="0"/>
        <v>0</v>
      </c>
    </row>
    <row r="31" spans="1:4" x14ac:dyDescent="0.25">
      <c r="A31" s="72">
        <v>1</v>
      </c>
      <c r="B31" s="9" t="s">
        <v>45</v>
      </c>
      <c r="C31" s="46">
        <v>2362</v>
      </c>
      <c r="D31" s="32">
        <f t="shared" si="0"/>
        <v>2362</v>
      </c>
    </row>
    <row r="32" spans="1:4" x14ac:dyDescent="0.25">
      <c r="A32" s="73"/>
      <c r="B32" s="58" t="s">
        <v>70</v>
      </c>
      <c r="C32" s="46">
        <v>178</v>
      </c>
      <c r="D32" s="32">
        <f t="shared" si="0"/>
        <v>0</v>
      </c>
    </row>
    <row r="33" spans="1:4" x14ac:dyDescent="0.25">
      <c r="A33" s="73">
        <v>1</v>
      </c>
      <c r="B33" s="9" t="s">
        <v>71</v>
      </c>
      <c r="C33" s="46">
        <v>272</v>
      </c>
      <c r="D33" s="32">
        <f t="shared" si="0"/>
        <v>272</v>
      </c>
    </row>
    <row r="34" spans="1:4" x14ac:dyDescent="0.25">
      <c r="A34" s="73"/>
      <c r="B34" s="58" t="s">
        <v>72</v>
      </c>
      <c r="C34" s="46">
        <v>174.5</v>
      </c>
      <c r="D34" s="32">
        <f t="shared" si="0"/>
        <v>0</v>
      </c>
    </row>
    <row r="35" spans="1:4" x14ac:dyDescent="0.25">
      <c r="A35" s="73"/>
      <c r="B35" s="9" t="s">
        <v>73</v>
      </c>
      <c r="C35" s="46">
        <v>4957.8</v>
      </c>
      <c r="D35" s="32">
        <f t="shared" si="0"/>
        <v>0</v>
      </c>
    </row>
    <row r="36" spans="1:4" x14ac:dyDescent="0.25">
      <c r="A36" s="73">
        <v>1</v>
      </c>
      <c r="B36" s="58" t="s">
        <v>46</v>
      </c>
      <c r="C36" s="46">
        <v>512</v>
      </c>
      <c r="D36" s="32">
        <f t="shared" si="0"/>
        <v>512</v>
      </c>
    </row>
    <row r="37" spans="1:4" x14ac:dyDescent="0.25">
      <c r="A37" s="74"/>
      <c r="B37" s="9" t="s">
        <v>59</v>
      </c>
      <c r="C37" s="46">
        <v>1239.8</v>
      </c>
      <c r="D37" s="32">
        <f t="shared" si="0"/>
        <v>0</v>
      </c>
    </row>
    <row r="38" spans="1:4" x14ac:dyDescent="0.25">
      <c r="A38" s="74"/>
      <c r="B38" s="54"/>
      <c r="C38" s="46">
        <v>0</v>
      </c>
      <c r="D38" s="32">
        <f t="shared" si="0"/>
        <v>0</v>
      </c>
    </row>
    <row r="39" spans="1:4" x14ac:dyDescent="0.25">
      <c r="A39" s="74"/>
      <c r="B39" s="53" t="s">
        <v>13</v>
      </c>
      <c r="C39" s="46">
        <v>0</v>
      </c>
      <c r="D39" s="32">
        <f t="shared" si="0"/>
        <v>0</v>
      </c>
    </row>
    <row r="40" spans="1:4" x14ac:dyDescent="0.25">
      <c r="A40" s="74">
        <v>1</v>
      </c>
      <c r="B40" s="9" t="s">
        <v>74</v>
      </c>
      <c r="C40" s="46">
        <v>388</v>
      </c>
      <c r="D40" s="32">
        <f t="shared" si="0"/>
        <v>388</v>
      </c>
    </row>
    <row r="41" spans="1:4" x14ac:dyDescent="0.25">
      <c r="A41" s="74">
        <v>1</v>
      </c>
      <c r="B41" s="9" t="s">
        <v>75</v>
      </c>
      <c r="C41" s="46">
        <v>542.79999999999995</v>
      </c>
      <c r="D41" s="32">
        <f t="shared" si="0"/>
        <v>542.79999999999995</v>
      </c>
    </row>
    <row r="42" spans="1:4" x14ac:dyDescent="0.25">
      <c r="A42" s="74"/>
      <c r="B42" s="9" t="s">
        <v>76</v>
      </c>
      <c r="C42" s="46">
        <v>1180.2</v>
      </c>
      <c r="D42" s="32">
        <f t="shared" si="0"/>
        <v>0</v>
      </c>
    </row>
    <row r="43" spans="1:4" x14ac:dyDescent="0.25">
      <c r="A43" s="74">
        <v>1</v>
      </c>
      <c r="B43" s="9" t="s">
        <v>77</v>
      </c>
      <c r="C43" s="46">
        <v>2093.65</v>
      </c>
      <c r="D43" s="32">
        <f t="shared" si="0"/>
        <v>2093.65</v>
      </c>
    </row>
    <row r="44" spans="1:4" x14ac:dyDescent="0.25">
      <c r="A44" s="75">
        <v>1</v>
      </c>
      <c r="B44" s="9" t="s">
        <v>14</v>
      </c>
      <c r="C44" s="46">
        <v>167.2</v>
      </c>
      <c r="D44" s="32">
        <f t="shared" si="0"/>
        <v>167.2</v>
      </c>
    </row>
    <row r="45" spans="1:4" x14ac:dyDescent="0.25">
      <c r="A45" s="75"/>
      <c r="B45" s="54"/>
      <c r="C45" s="46">
        <v>0</v>
      </c>
      <c r="D45" s="32">
        <f t="shared" si="0"/>
        <v>0</v>
      </c>
    </row>
    <row r="46" spans="1:4" x14ac:dyDescent="0.25">
      <c r="A46" s="75"/>
      <c r="B46" s="53" t="s">
        <v>15</v>
      </c>
      <c r="C46" s="46">
        <v>0</v>
      </c>
      <c r="D46" s="32">
        <f t="shared" si="0"/>
        <v>0</v>
      </c>
    </row>
    <row r="47" spans="1:4" x14ac:dyDescent="0.25">
      <c r="A47" s="75">
        <v>1</v>
      </c>
      <c r="B47" s="9" t="s">
        <v>78</v>
      </c>
      <c r="C47" s="46">
        <v>994</v>
      </c>
      <c r="D47" s="32">
        <f t="shared" si="0"/>
        <v>994</v>
      </c>
    </row>
    <row r="48" spans="1:4" x14ac:dyDescent="0.25">
      <c r="A48" s="75">
        <v>1</v>
      </c>
      <c r="B48" s="9" t="s">
        <v>16</v>
      </c>
      <c r="C48" s="46">
        <v>1608.8</v>
      </c>
      <c r="D48" s="32">
        <f t="shared" si="0"/>
        <v>1608.8</v>
      </c>
    </row>
    <row r="49" spans="1:4" x14ac:dyDescent="0.25">
      <c r="A49" s="75"/>
      <c r="B49" s="9"/>
      <c r="C49" s="46">
        <v>0</v>
      </c>
      <c r="D49" s="32">
        <f t="shared" si="0"/>
        <v>0</v>
      </c>
    </row>
    <row r="50" spans="1:4" x14ac:dyDescent="0.25">
      <c r="A50" s="75"/>
      <c r="B50" s="53" t="s">
        <v>17</v>
      </c>
      <c r="C50" s="46">
        <v>0</v>
      </c>
      <c r="D50" s="32">
        <f t="shared" si="0"/>
        <v>0</v>
      </c>
    </row>
    <row r="51" spans="1:4" ht="31.5" x14ac:dyDescent="0.25">
      <c r="A51" s="75"/>
      <c r="B51" s="58" t="s">
        <v>91</v>
      </c>
      <c r="C51" s="46">
        <v>5958</v>
      </c>
      <c r="D51" s="32">
        <f t="shared" si="0"/>
        <v>0</v>
      </c>
    </row>
    <row r="52" spans="1:4" x14ac:dyDescent="0.25">
      <c r="A52" s="75"/>
      <c r="B52" s="54" t="s">
        <v>92</v>
      </c>
      <c r="C52" s="46">
        <v>3870</v>
      </c>
      <c r="D52" s="32">
        <f t="shared" si="0"/>
        <v>0</v>
      </c>
    </row>
    <row r="53" spans="1:4" x14ac:dyDescent="0.25">
      <c r="A53" s="75"/>
      <c r="B53" s="54" t="s">
        <v>93</v>
      </c>
      <c r="C53" s="46">
        <v>2810</v>
      </c>
      <c r="D53" s="32">
        <f t="shared" si="0"/>
        <v>0</v>
      </c>
    </row>
    <row r="54" spans="1:4" x14ac:dyDescent="0.25">
      <c r="A54" s="75"/>
      <c r="B54" s="54" t="s">
        <v>94</v>
      </c>
      <c r="C54" s="46">
        <v>1966</v>
      </c>
      <c r="D54" s="32">
        <f t="shared" si="0"/>
        <v>0</v>
      </c>
    </row>
    <row r="55" spans="1:4" x14ac:dyDescent="0.25">
      <c r="A55" s="75"/>
      <c r="B55" s="54" t="s">
        <v>95</v>
      </c>
      <c r="C55" s="46">
        <v>2910</v>
      </c>
      <c r="D55" s="32">
        <f t="shared" si="0"/>
        <v>0</v>
      </c>
    </row>
    <row r="56" spans="1:4" x14ac:dyDescent="0.25">
      <c r="A56" s="75"/>
      <c r="B56" s="54" t="s">
        <v>47</v>
      </c>
      <c r="C56" s="46">
        <v>2617</v>
      </c>
      <c r="D56" s="32">
        <f t="shared" si="0"/>
        <v>0</v>
      </c>
    </row>
    <row r="57" spans="1:4" x14ac:dyDescent="0.25">
      <c r="A57" s="75"/>
      <c r="B57" s="54" t="s">
        <v>48</v>
      </c>
      <c r="C57" s="46">
        <v>4747</v>
      </c>
      <c r="D57" s="32">
        <f t="shared" si="0"/>
        <v>0</v>
      </c>
    </row>
    <row r="58" spans="1:4" x14ac:dyDescent="0.25">
      <c r="A58" s="75"/>
      <c r="B58" s="59" t="s">
        <v>18</v>
      </c>
      <c r="C58" s="46">
        <v>0</v>
      </c>
      <c r="D58" s="32">
        <f t="shared" si="0"/>
        <v>0</v>
      </c>
    </row>
    <row r="59" spans="1:4" x14ac:dyDescent="0.25">
      <c r="A59" s="75"/>
      <c r="B59" s="54" t="s">
        <v>19</v>
      </c>
      <c r="C59" s="46">
        <v>2816</v>
      </c>
      <c r="D59" s="32">
        <f t="shared" si="0"/>
        <v>0</v>
      </c>
    </row>
    <row r="60" spans="1:4" x14ac:dyDescent="0.25">
      <c r="A60" s="75"/>
      <c r="B60" s="54" t="s">
        <v>49</v>
      </c>
      <c r="C60" s="46">
        <v>1941</v>
      </c>
      <c r="D60" s="32">
        <f t="shared" si="0"/>
        <v>0</v>
      </c>
    </row>
    <row r="61" spans="1:4" x14ac:dyDescent="0.25">
      <c r="A61" s="75"/>
      <c r="B61" s="54" t="s">
        <v>60</v>
      </c>
      <c r="C61" s="46">
        <v>2448</v>
      </c>
      <c r="D61" s="32">
        <f t="shared" si="0"/>
        <v>0</v>
      </c>
    </row>
    <row r="62" spans="1:4" x14ac:dyDescent="0.25">
      <c r="A62" s="75"/>
      <c r="B62" s="54" t="s">
        <v>61</v>
      </c>
      <c r="C62" s="46">
        <v>812</v>
      </c>
      <c r="D62" s="32">
        <f t="shared" si="0"/>
        <v>0</v>
      </c>
    </row>
    <row r="63" spans="1:4" x14ac:dyDescent="0.25">
      <c r="A63" s="75"/>
      <c r="B63" s="54" t="s">
        <v>62</v>
      </c>
      <c r="C63" s="46">
        <v>753</v>
      </c>
      <c r="D63" s="32">
        <f t="shared" si="0"/>
        <v>0</v>
      </c>
    </row>
    <row r="64" spans="1:4" x14ac:dyDescent="0.25">
      <c r="A64" s="75"/>
      <c r="B64" s="54"/>
      <c r="C64" s="46"/>
      <c r="D64" s="32">
        <f t="shared" si="0"/>
        <v>0</v>
      </c>
    </row>
    <row r="65" spans="1:4" x14ac:dyDescent="0.25">
      <c r="A65" s="75"/>
      <c r="B65" s="53" t="s">
        <v>107</v>
      </c>
      <c r="C65" s="46">
        <f>(C66+C67+C73+C71)*0.9</f>
        <v>14323.5</v>
      </c>
      <c r="D65" s="32">
        <f t="shared" si="0"/>
        <v>0</v>
      </c>
    </row>
    <row r="66" spans="1:4" ht="31.5" x14ac:dyDescent="0.25">
      <c r="A66" s="75">
        <v>1</v>
      </c>
      <c r="B66" s="58" t="s">
        <v>110</v>
      </c>
      <c r="C66" s="46">
        <v>4976</v>
      </c>
      <c r="D66" s="32">
        <f t="shared" si="0"/>
        <v>4976</v>
      </c>
    </row>
    <row r="67" spans="1:4" x14ac:dyDescent="0.25">
      <c r="A67" s="75">
        <v>1</v>
      </c>
      <c r="B67" s="69" t="s">
        <v>111</v>
      </c>
      <c r="C67" s="46">
        <v>2989</v>
      </c>
      <c r="D67" s="32">
        <f t="shared" si="0"/>
        <v>2989</v>
      </c>
    </row>
    <row r="68" spans="1:4" x14ac:dyDescent="0.25">
      <c r="A68" s="75"/>
      <c r="B68" s="54" t="s">
        <v>112</v>
      </c>
      <c r="C68" s="46">
        <v>2479</v>
      </c>
      <c r="D68" s="32">
        <f t="shared" si="0"/>
        <v>0</v>
      </c>
    </row>
    <row r="69" spans="1:4" x14ac:dyDescent="0.25">
      <c r="A69" s="75">
        <v>1</v>
      </c>
      <c r="B69" s="69" t="s">
        <v>113</v>
      </c>
      <c r="C69" s="46">
        <v>1704</v>
      </c>
      <c r="D69" s="32">
        <f t="shared" si="0"/>
        <v>1704</v>
      </c>
    </row>
    <row r="70" spans="1:4" x14ac:dyDescent="0.25">
      <c r="A70" s="75">
        <v>1</v>
      </c>
      <c r="B70" s="54" t="s">
        <v>125</v>
      </c>
      <c r="C70" s="46">
        <v>4410</v>
      </c>
      <c r="D70" s="32">
        <f t="shared" si="0"/>
        <v>4410</v>
      </c>
    </row>
    <row r="71" spans="1:4" x14ac:dyDescent="0.25">
      <c r="A71" s="75">
        <v>1</v>
      </c>
      <c r="B71" s="54" t="s">
        <v>126</v>
      </c>
      <c r="C71" s="46">
        <v>3610</v>
      </c>
      <c r="D71" s="32">
        <f t="shared" si="0"/>
        <v>3610</v>
      </c>
    </row>
    <row r="72" spans="1:4" x14ac:dyDescent="0.25">
      <c r="A72" s="75">
        <v>1</v>
      </c>
      <c r="B72" s="54" t="s">
        <v>127</v>
      </c>
      <c r="C72" s="46">
        <v>2850</v>
      </c>
      <c r="D72" s="32">
        <f t="shared" si="0"/>
        <v>2850</v>
      </c>
    </row>
    <row r="73" spans="1:4" x14ac:dyDescent="0.25">
      <c r="A73" s="75">
        <v>1</v>
      </c>
      <c r="B73" s="54" t="s">
        <v>108</v>
      </c>
      <c r="C73" s="46">
        <v>4340</v>
      </c>
      <c r="D73" s="32">
        <f t="shared" si="0"/>
        <v>4340</v>
      </c>
    </row>
    <row r="74" spans="1:4" x14ac:dyDescent="0.25">
      <c r="A74" s="75"/>
      <c r="B74" s="54" t="s">
        <v>109</v>
      </c>
      <c r="C74" s="46">
        <v>6567</v>
      </c>
      <c r="D74" s="32">
        <f t="shared" si="0"/>
        <v>0</v>
      </c>
    </row>
    <row r="75" spans="1:4" x14ac:dyDescent="0.25">
      <c r="A75" s="75"/>
      <c r="B75" s="54" t="s">
        <v>106</v>
      </c>
      <c r="C75" s="46">
        <v>3696</v>
      </c>
      <c r="D75" s="32">
        <f t="shared" si="0"/>
        <v>0</v>
      </c>
    </row>
    <row r="76" spans="1:4" x14ac:dyDescent="0.25">
      <c r="A76" s="75"/>
      <c r="B76" s="54"/>
      <c r="C76" s="46"/>
      <c r="D76" s="32"/>
    </row>
    <row r="77" spans="1:4" x14ac:dyDescent="0.25">
      <c r="A77" s="75"/>
      <c r="B77" s="54" t="s">
        <v>118</v>
      </c>
      <c r="C77" s="46" t="s">
        <v>119</v>
      </c>
      <c r="D77" s="32"/>
    </row>
    <row r="78" spans="1:4" x14ac:dyDescent="0.25">
      <c r="A78" s="75"/>
      <c r="B78" s="53"/>
      <c r="C78" s="46">
        <v>0</v>
      </c>
      <c r="D78" s="32">
        <f t="shared" si="0"/>
        <v>0</v>
      </c>
    </row>
    <row r="79" spans="1:4" x14ac:dyDescent="0.25">
      <c r="A79" s="75"/>
      <c r="B79" s="53" t="s">
        <v>20</v>
      </c>
      <c r="C79" s="46">
        <v>0</v>
      </c>
      <c r="D79" s="32">
        <f t="shared" si="0"/>
        <v>0</v>
      </c>
    </row>
    <row r="80" spans="1:4" x14ac:dyDescent="0.25">
      <c r="A80" s="75"/>
      <c r="B80" s="9" t="s">
        <v>63</v>
      </c>
      <c r="C80" s="46">
        <v>920.7</v>
      </c>
      <c r="D80" s="32">
        <f t="shared" si="0"/>
        <v>0</v>
      </c>
    </row>
    <row r="81" spans="1:4" x14ac:dyDescent="0.25">
      <c r="A81" s="75"/>
      <c r="B81" s="9" t="s">
        <v>79</v>
      </c>
      <c r="C81" s="46">
        <v>8619.5499999999993</v>
      </c>
      <c r="D81" s="32">
        <f t="shared" si="0"/>
        <v>0</v>
      </c>
    </row>
    <row r="82" spans="1:4" x14ac:dyDescent="0.25">
      <c r="A82" s="75">
        <v>1</v>
      </c>
      <c r="B82" s="9" t="s">
        <v>80</v>
      </c>
      <c r="C82" s="46">
        <v>7616.85</v>
      </c>
      <c r="D82" s="32">
        <f t="shared" si="0"/>
        <v>7616.85</v>
      </c>
    </row>
    <row r="83" spans="1:4" x14ac:dyDescent="0.25">
      <c r="A83" s="75"/>
      <c r="B83" s="9" t="s">
        <v>81</v>
      </c>
      <c r="C83" s="46">
        <v>1211.3499999999999</v>
      </c>
      <c r="D83" s="32">
        <f t="shared" si="0"/>
        <v>0</v>
      </c>
    </row>
    <row r="84" spans="1:4" x14ac:dyDescent="0.25">
      <c r="A84" s="75"/>
      <c r="B84" s="9" t="s">
        <v>82</v>
      </c>
      <c r="C84" s="46">
        <v>5868.85</v>
      </c>
      <c r="D84" s="32">
        <f t="shared" si="0"/>
        <v>0</v>
      </c>
    </row>
    <row r="85" spans="1:4" x14ac:dyDescent="0.25">
      <c r="A85" s="75">
        <v>1</v>
      </c>
      <c r="B85" s="9" t="s">
        <v>83</v>
      </c>
      <c r="C85" s="46">
        <v>920.71</v>
      </c>
      <c r="D85" s="32">
        <f t="shared" si="0"/>
        <v>920.71</v>
      </c>
    </row>
    <row r="86" spans="1:4" x14ac:dyDescent="0.25">
      <c r="A86" s="75"/>
      <c r="B86" s="9"/>
      <c r="C86" s="46">
        <v>0</v>
      </c>
      <c r="D86" s="32">
        <f t="shared" si="0"/>
        <v>0</v>
      </c>
    </row>
    <row r="87" spans="1:4" x14ac:dyDescent="0.25">
      <c r="A87" s="75"/>
      <c r="B87" s="53" t="s">
        <v>21</v>
      </c>
      <c r="C87" s="46">
        <v>0</v>
      </c>
      <c r="D87" s="32">
        <f t="shared" si="0"/>
        <v>0</v>
      </c>
    </row>
    <row r="88" spans="1:4" x14ac:dyDescent="0.25">
      <c r="A88" s="75"/>
      <c r="B88" s="60" t="s">
        <v>22</v>
      </c>
      <c r="C88" s="46">
        <v>19050</v>
      </c>
      <c r="D88" s="32">
        <f t="shared" si="0"/>
        <v>0</v>
      </c>
    </row>
    <row r="89" spans="1:4" x14ac:dyDescent="0.25">
      <c r="A89" s="75"/>
      <c r="B89" s="9"/>
      <c r="C89" s="46">
        <v>0</v>
      </c>
      <c r="D89" s="32">
        <f t="shared" si="0"/>
        <v>0</v>
      </c>
    </row>
    <row r="90" spans="1:4" x14ac:dyDescent="0.25">
      <c r="A90" s="75"/>
      <c r="B90" s="53" t="s">
        <v>23</v>
      </c>
      <c r="C90" s="46">
        <v>0</v>
      </c>
      <c r="D90" s="32">
        <f t="shared" si="0"/>
        <v>0</v>
      </c>
    </row>
    <row r="91" spans="1:4" x14ac:dyDescent="0.25">
      <c r="A91" s="75">
        <v>1</v>
      </c>
      <c r="B91" s="11" t="s">
        <v>50</v>
      </c>
      <c r="C91" s="46">
        <v>16153</v>
      </c>
      <c r="D91" s="32">
        <f t="shared" ref="D91:D124" si="1">A91*C91</f>
        <v>16153</v>
      </c>
    </row>
    <row r="92" spans="1:4" x14ac:dyDescent="0.25">
      <c r="A92" s="75">
        <v>1</v>
      </c>
      <c r="B92" s="11" t="s">
        <v>84</v>
      </c>
      <c r="C92" s="46">
        <v>355</v>
      </c>
      <c r="D92" s="32">
        <f t="shared" si="1"/>
        <v>355</v>
      </c>
    </row>
    <row r="93" spans="1:4" x14ac:dyDescent="0.25">
      <c r="A93" s="75"/>
      <c r="B93" s="11"/>
      <c r="C93" s="46">
        <v>0</v>
      </c>
      <c r="D93" s="32">
        <f t="shared" si="1"/>
        <v>0</v>
      </c>
    </row>
    <row r="94" spans="1:4" x14ac:dyDescent="0.25">
      <c r="A94" s="75"/>
      <c r="B94" s="10" t="s">
        <v>24</v>
      </c>
      <c r="C94" s="46">
        <v>0</v>
      </c>
      <c r="D94" s="32">
        <f t="shared" si="1"/>
        <v>0</v>
      </c>
    </row>
    <row r="95" spans="1:4" x14ac:dyDescent="0.25">
      <c r="A95" s="75">
        <v>1</v>
      </c>
      <c r="B95" s="11" t="s">
        <v>51</v>
      </c>
      <c r="C95" s="46">
        <v>1678.45</v>
      </c>
      <c r="D95" s="32">
        <f t="shared" si="1"/>
        <v>1678.45</v>
      </c>
    </row>
    <row r="96" spans="1:4" x14ac:dyDescent="0.25">
      <c r="A96" s="75"/>
      <c r="B96" s="11"/>
      <c r="C96" s="46">
        <v>0</v>
      </c>
      <c r="D96" s="32">
        <f t="shared" si="1"/>
        <v>0</v>
      </c>
    </row>
    <row r="97" spans="1:4" x14ac:dyDescent="0.25">
      <c r="A97" s="75"/>
      <c r="B97" s="53" t="s">
        <v>25</v>
      </c>
      <c r="C97" s="46">
        <v>0</v>
      </c>
      <c r="D97" s="32">
        <f t="shared" si="1"/>
        <v>0</v>
      </c>
    </row>
    <row r="98" spans="1:4" x14ac:dyDescent="0.25">
      <c r="A98" s="75">
        <v>1</v>
      </c>
      <c r="B98" s="47" t="s">
        <v>26</v>
      </c>
      <c r="C98" s="46">
        <v>380</v>
      </c>
      <c r="D98" s="32">
        <f t="shared" si="1"/>
        <v>380</v>
      </c>
    </row>
    <row r="99" spans="1:4" x14ac:dyDescent="0.25">
      <c r="A99" s="75">
        <v>3</v>
      </c>
      <c r="B99" s="47" t="s">
        <v>27</v>
      </c>
      <c r="C99" s="46">
        <v>148</v>
      </c>
      <c r="D99" s="32">
        <f t="shared" si="1"/>
        <v>444</v>
      </c>
    </row>
    <row r="100" spans="1:4" x14ac:dyDescent="0.25">
      <c r="A100" s="75">
        <v>1</v>
      </c>
      <c r="B100" s="47" t="s">
        <v>52</v>
      </c>
      <c r="C100" s="46">
        <v>225</v>
      </c>
      <c r="D100" s="32">
        <f t="shared" si="1"/>
        <v>225</v>
      </c>
    </row>
    <row r="101" spans="1:4" x14ac:dyDescent="0.25">
      <c r="A101" s="75">
        <v>1</v>
      </c>
      <c r="B101" s="47" t="s">
        <v>53</v>
      </c>
      <c r="C101" s="46">
        <v>279</v>
      </c>
      <c r="D101" s="32">
        <f t="shared" si="1"/>
        <v>279</v>
      </c>
    </row>
    <row r="102" spans="1:4" x14ac:dyDescent="0.25">
      <c r="A102" s="75"/>
      <c r="B102" s="47" t="s">
        <v>38</v>
      </c>
      <c r="C102" s="46">
        <v>780</v>
      </c>
      <c r="D102" s="32">
        <f t="shared" si="1"/>
        <v>0</v>
      </c>
    </row>
    <row r="103" spans="1:4" x14ac:dyDescent="0.25">
      <c r="A103" s="75">
        <v>1</v>
      </c>
      <c r="B103" s="47" t="s">
        <v>39</v>
      </c>
      <c r="C103" s="46">
        <v>514</v>
      </c>
      <c r="D103" s="32">
        <f t="shared" si="1"/>
        <v>514</v>
      </c>
    </row>
    <row r="104" spans="1:4" x14ac:dyDescent="0.25">
      <c r="A104" s="75"/>
      <c r="B104" s="47" t="s">
        <v>96</v>
      </c>
      <c r="C104" s="46">
        <v>522</v>
      </c>
      <c r="D104" s="32">
        <f t="shared" si="1"/>
        <v>0</v>
      </c>
    </row>
    <row r="105" spans="1:4" x14ac:dyDescent="0.25">
      <c r="A105" s="75"/>
      <c r="B105" s="47" t="s">
        <v>85</v>
      </c>
      <c r="C105" s="46">
        <v>2800</v>
      </c>
      <c r="D105" s="32">
        <f t="shared" si="1"/>
        <v>0</v>
      </c>
    </row>
    <row r="106" spans="1:4" x14ac:dyDescent="0.25">
      <c r="A106" s="75"/>
      <c r="B106" s="47" t="s">
        <v>86</v>
      </c>
      <c r="C106" s="46">
        <v>1085</v>
      </c>
      <c r="D106" s="32">
        <f t="shared" si="1"/>
        <v>0</v>
      </c>
    </row>
    <row r="107" spans="1:4" x14ac:dyDescent="0.25">
      <c r="A107" s="75">
        <v>1</v>
      </c>
      <c r="B107" s="48" t="s">
        <v>97</v>
      </c>
      <c r="C107" s="46">
        <v>575</v>
      </c>
      <c r="D107" s="32">
        <f t="shared" si="1"/>
        <v>575</v>
      </c>
    </row>
    <row r="108" spans="1:4" x14ac:dyDescent="0.25">
      <c r="A108" s="75"/>
      <c r="B108" s="48" t="s">
        <v>54</v>
      </c>
      <c r="C108" s="46">
        <v>647</v>
      </c>
      <c r="D108" s="32">
        <f t="shared" si="1"/>
        <v>0</v>
      </c>
    </row>
    <row r="109" spans="1:4" x14ac:dyDescent="0.25">
      <c r="A109" s="75"/>
      <c r="B109" s="48" t="s">
        <v>98</v>
      </c>
      <c r="C109" s="46">
        <v>685</v>
      </c>
      <c r="D109" s="32">
        <f t="shared" si="1"/>
        <v>0</v>
      </c>
    </row>
    <row r="110" spans="1:4" x14ac:dyDescent="0.25">
      <c r="A110" s="75"/>
      <c r="B110" s="54"/>
      <c r="C110" s="8">
        <v>0</v>
      </c>
      <c r="D110" s="32">
        <f t="shared" si="1"/>
        <v>0</v>
      </c>
    </row>
    <row r="111" spans="1:4" x14ac:dyDescent="0.25">
      <c r="A111" s="75"/>
      <c r="B111" s="61" t="s">
        <v>55</v>
      </c>
      <c r="C111" s="8">
        <v>0</v>
      </c>
      <c r="D111" s="32">
        <f t="shared" si="1"/>
        <v>0</v>
      </c>
    </row>
    <row r="112" spans="1:4" x14ac:dyDescent="0.25">
      <c r="A112" s="75">
        <v>1</v>
      </c>
      <c r="B112" s="62" t="s">
        <v>87</v>
      </c>
      <c r="C112" s="46">
        <v>11982</v>
      </c>
      <c r="D112" s="32">
        <f t="shared" si="1"/>
        <v>11982</v>
      </c>
    </row>
    <row r="113" spans="1:4" x14ac:dyDescent="0.25">
      <c r="A113" s="75"/>
      <c r="B113" s="62" t="s">
        <v>88</v>
      </c>
      <c r="C113" s="46">
        <v>8621.65</v>
      </c>
      <c r="D113" s="32">
        <f t="shared" si="1"/>
        <v>0</v>
      </c>
    </row>
    <row r="114" spans="1:4" x14ac:dyDescent="0.25">
      <c r="A114" s="75"/>
      <c r="B114" s="53"/>
      <c r="C114" s="46">
        <v>0</v>
      </c>
      <c r="D114" s="32">
        <f t="shared" si="1"/>
        <v>0</v>
      </c>
    </row>
    <row r="115" spans="1:4" x14ac:dyDescent="0.25">
      <c r="A115" s="75">
        <v>1</v>
      </c>
      <c r="B115" s="49" t="s">
        <v>56</v>
      </c>
      <c r="C115" s="46">
        <v>2675</v>
      </c>
      <c r="D115" s="32">
        <f t="shared" si="1"/>
        <v>2675</v>
      </c>
    </row>
    <row r="116" spans="1:4" x14ac:dyDescent="0.25">
      <c r="A116" s="75"/>
      <c r="B116" s="48" t="s">
        <v>99</v>
      </c>
      <c r="C116" s="46">
        <v>1409</v>
      </c>
      <c r="D116" s="32">
        <f t="shared" si="1"/>
        <v>0</v>
      </c>
    </row>
    <row r="117" spans="1:4" x14ac:dyDescent="0.25">
      <c r="A117" s="75"/>
      <c r="B117" s="49" t="s">
        <v>114</v>
      </c>
      <c r="C117" s="46">
        <v>2736</v>
      </c>
      <c r="D117" s="32">
        <f t="shared" si="1"/>
        <v>0</v>
      </c>
    </row>
    <row r="118" spans="1:4" x14ac:dyDescent="0.25">
      <c r="A118" s="75">
        <v>1</v>
      </c>
      <c r="B118" s="49" t="s">
        <v>40</v>
      </c>
      <c r="C118" s="46">
        <v>396</v>
      </c>
      <c r="D118" s="32">
        <f t="shared" si="1"/>
        <v>396</v>
      </c>
    </row>
    <row r="119" spans="1:4" x14ac:dyDescent="0.25">
      <c r="A119" s="75">
        <v>1</v>
      </c>
      <c r="B119" s="49" t="s">
        <v>41</v>
      </c>
      <c r="C119" s="46">
        <v>733</v>
      </c>
      <c r="D119" s="32">
        <f t="shared" si="1"/>
        <v>733</v>
      </c>
    </row>
    <row r="120" spans="1:4" x14ac:dyDescent="0.25">
      <c r="A120" s="75"/>
      <c r="B120" s="49" t="s">
        <v>64</v>
      </c>
      <c r="C120" s="46">
        <v>5670.9</v>
      </c>
      <c r="D120" s="32">
        <f t="shared" si="1"/>
        <v>0</v>
      </c>
    </row>
    <row r="121" spans="1:4" x14ac:dyDescent="0.25">
      <c r="A121" s="75">
        <v>1</v>
      </c>
      <c r="B121" s="49" t="s">
        <v>101</v>
      </c>
      <c r="C121" s="8">
        <v>771</v>
      </c>
      <c r="D121" s="32">
        <f t="shared" si="1"/>
        <v>771</v>
      </c>
    </row>
    <row r="122" spans="1:4" x14ac:dyDescent="0.25">
      <c r="A122" s="75">
        <v>1</v>
      </c>
      <c r="B122" s="63" t="s">
        <v>89</v>
      </c>
      <c r="C122" s="46">
        <v>475</v>
      </c>
      <c r="D122" s="32">
        <f t="shared" si="1"/>
        <v>475</v>
      </c>
    </row>
    <row r="123" spans="1:4" x14ac:dyDescent="0.25">
      <c r="A123" s="75">
        <v>1</v>
      </c>
      <c r="B123" s="63" t="s">
        <v>115</v>
      </c>
      <c r="C123" s="46">
        <v>0</v>
      </c>
      <c r="D123" s="32">
        <f t="shared" si="1"/>
        <v>0</v>
      </c>
    </row>
    <row r="124" spans="1:4" x14ac:dyDescent="0.25">
      <c r="A124" s="75">
        <v>1</v>
      </c>
      <c r="B124" s="63" t="s">
        <v>90</v>
      </c>
      <c r="C124" s="46">
        <v>1900</v>
      </c>
      <c r="D124" s="32">
        <f t="shared" si="1"/>
        <v>1900</v>
      </c>
    </row>
    <row r="125" spans="1:4" x14ac:dyDescent="0.25">
      <c r="A125" s="33"/>
      <c r="B125" s="34"/>
      <c r="C125" s="6"/>
      <c r="D125" s="6"/>
    </row>
    <row r="126" spans="1:4" x14ac:dyDescent="0.25">
      <c r="A126" s="33"/>
      <c r="B126" s="64"/>
      <c r="C126" s="6"/>
      <c r="D126" s="34"/>
    </row>
    <row r="127" spans="1:4" x14ac:dyDescent="0.25">
      <c r="A127" s="33"/>
      <c r="B127" s="64" t="s">
        <v>120</v>
      </c>
      <c r="C127" s="6" t="s">
        <v>100</v>
      </c>
      <c r="D127" s="32">
        <f>SUM(D11:D124)</f>
        <v>197494.26</v>
      </c>
    </row>
    <row r="128" spans="1:4" x14ac:dyDescent="0.25">
      <c r="A128" s="33"/>
      <c r="B128" s="64" t="s">
        <v>121</v>
      </c>
      <c r="C128" s="6"/>
      <c r="D128" s="32">
        <f>D127*0.19</f>
        <v>37523.909400000004</v>
      </c>
    </row>
    <row r="129" spans="1:4" x14ac:dyDescent="0.25">
      <c r="A129" s="33"/>
      <c r="B129" s="64" t="s">
        <v>122</v>
      </c>
      <c r="C129" s="6"/>
      <c r="D129" s="32">
        <f>D127+D128</f>
        <v>235018.16940000001</v>
      </c>
    </row>
    <row r="130" spans="1:4" x14ac:dyDescent="0.25">
      <c r="A130" s="34" t="s">
        <v>28</v>
      </c>
      <c r="B130" s="64"/>
      <c r="C130" s="6"/>
      <c r="D130" s="34"/>
    </row>
    <row r="131" spans="1:4" x14ac:dyDescent="0.25">
      <c r="A131" s="34" t="s">
        <v>29</v>
      </c>
      <c r="B131" s="64"/>
      <c r="C131" s="6"/>
      <c r="D131" s="34"/>
    </row>
    <row r="132" spans="1:4" x14ac:dyDescent="0.25">
      <c r="A132" s="34" t="s">
        <v>30</v>
      </c>
      <c r="B132" s="64"/>
      <c r="C132" s="35"/>
      <c r="D132" s="34"/>
    </row>
    <row r="133" spans="1:4" x14ac:dyDescent="0.25">
      <c r="A133" s="6"/>
      <c r="B133" s="64"/>
    </row>
    <row r="134" spans="1:4" x14ac:dyDescent="0.25">
      <c r="A134" s="34" t="s">
        <v>116</v>
      </c>
      <c r="B134" s="64"/>
      <c r="C134" s="35" t="s">
        <v>32</v>
      </c>
      <c r="D134" s="34">
        <f>D129*10%</f>
        <v>23501.816940000004</v>
      </c>
    </row>
    <row r="135" spans="1:4" x14ac:dyDescent="0.25">
      <c r="A135" s="34" t="s">
        <v>117</v>
      </c>
      <c r="B135" s="64"/>
      <c r="C135" s="35" t="s">
        <v>32</v>
      </c>
      <c r="D135" s="34">
        <f>D129*40%</f>
        <v>94007.267760000017</v>
      </c>
    </row>
    <row r="136" spans="1:4" x14ac:dyDescent="0.25">
      <c r="A136" s="34" t="s">
        <v>42</v>
      </c>
      <c r="B136" s="64"/>
      <c r="C136" s="35" t="s">
        <v>32</v>
      </c>
      <c r="D136" s="34">
        <f>D129*30%</f>
        <v>70505.450819999998</v>
      </c>
    </row>
    <row r="137" spans="1:4" x14ac:dyDescent="0.25">
      <c r="A137" s="34" t="s">
        <v>33</v>
      </c>
      <c r="B137" s="65"/>
      <c r="C137" s="35" t="s">
        <v>32</v>
      </c>
      <c r="D137" s="34">
        <f>D129-SUM(D134:D136)</f>
        <v>47003.633879999979</v>
      </c>
    </row>
    <row r="138" spans="1:4" x14ac:dyDescent="0.25">
      <c r="A138" s="34"/>
      <c r="B138" s="66"/>
      <c r="C138" s="34"/>
      <c r="D138" s="34"/>
    </row>
    <row r="139" spans="1:4" ht="58.5" customHeight="1" x14ac:dyDescent="0.25">
      <c r="A139" s="36" t="s">
        <v>34</v>
      </c>
      <c r="B139" s="64"/>
      <c r="C139" s="37" t="s">
        <v>4</v>
      </c>
      <c r="D139" s="34"/>
    </row>
    <row r="140" spans="1:4" x14ac:dyDescent="0.25">
      <c r="A140" s="34"/>
      <c r="B140" s="64"/>
      <c r="C140" s="6"/>
      <c r="D140" s="34"/>
    </row>
    <row r="141" spans="1:4" x14ac:dyDescent="0.25">
      <c r="A141" s="36" t="s">
        <v>35</v>
      </c>
      <c r="B141" s="64"/>
      <c r="C141" s="35" t="s">
        <v>4</v>
      </c>
      <c r="D141" s="34"/>
    </row>
    <row r="142" spans="1:4" x14ac:dyDescent="0.25">
      <c r="A142" s="34" t="s">
        <v>36</v>
      </c>
      <c r="B142" s="64"/>
      <c r="C142" s="6"/>
      <c r="D142" s="38"/>
    </row>
    <row r="143" spans="1:4" x14ac:dyDescent="0.25">
      <c r="A143" s="34"/>
      <c r="B143" s="34" t="s">
        <v>31</v>
      </c>
      <c r="C143" s="6"/>
      <c r="D143" s="38"/>
    </row>
    <row r="144" spans="1:4" ht="63" x14ac:dyDescent="0.25">
      <c r="A144" s="6"/>
      <c r="B144" s="67" t="s">
        <v>37</v>
      </c>
      <c r="C144" s="6"/>
      <c r="D144" s="38"/>
    </row>
    <row r="145" spans="1:4" ht="15" x14ac:dyDescent="0.25">
      <c r="A145"/>
      <c r="B145"/>
      <c r="C145"/>
      <c r="D145"/>
    </row>
    <row r="146" spans="1:4" ht="18.75" x14ac:dyDescent="0.3">
      <c r="A146" s="4"/>
      <c r="D146" s="5"/>
    </row>
    <row r="147" spans="1:4" x14ac:dyDescent="0.25">
      <c r="D147" s="2"/>
    </row>
    <row r="148" spans="1:4" x14ac:dyDescent="0.25">
      <c r="D148" s="1"/>
    </row>
    <row r="155" spans="1:4" x14ac:dyDescent="0.25">
      <c r="A155" s="2"/>
    </row>
    <row r="156" spans="1:4" x14ac:dyDescent="0.25">
      <c r="A156" s="1"/>
    </row>
  </sheetData>
  <sheetProtection password="DC38" sheet="1" objects="1" scenarios="1"/>
  <pageMargins left="0.7" right="0.7" top="0.75" bottom="0.75" header="0.3" footer="0.3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Jochen Beetz</cp:lastModifiedBy>
  <cp:lastPrinted>2021-10-13T15:53:17Z</cp:lastPrinted>
  <dcterms:created xsi:type="dcterms:W3CDTF">2017-02-03T12:53:18Z</dcterms:created>
  <dcterms:modified xsi:type="dcterms:W3CDTF">2024-01-10T10:35:29Z</dcterms:modified>
</cp:coreProperties>
</file>